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70" activeTab="0"/>
  </bookViews>
  <sheets>
    <sheet name="Лист1" sheetId="1" r:id="rId1"/>
  </sheets>
  <definedNames>
    <definedName name="_xlnm.Print_Area" localSheetId="0">'Лист1'!$A$2:$H$77</definedName>
  </definedNames>
  <calcPr fullCalcOnLoad="1"/>
</workbook>
</file>

<file path=xl/sharedStrings.xml><?xml version="1.0" encoding="utf-8"?>
<sst xmlns="http://schemas.openxmlformats.org/spreadsheetml/2006/main" count="94" uniqueCount="64">
  <si>
    <t>№</t>
  </si>
  <si>
    <t>к-т 2</t>
  </si>
  <si>
    <t>к-т 1</t>
  </si>
  <si>
    <t>кол-во авторов</t>
  </si>
  <si>
    <t>кол-во баллов</t>
  </si>
  <si>
    <t xml:space="preserve">Название (кратко)  </t>
  </si>
  <si>
    <t>Название (кратко)</t>
  </si>
  <si>
    <t>Указать другие виды результатов научной деятельности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</si>
  <si>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</si>
  <si>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</si>
  <si>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</si>
  <si>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</si>
  <si>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</si>
  <si>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</si>
  <si>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</si>
  <si>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</si>
  <si>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</si>
  <si>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</si>
  <si>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</si>
  <si>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</si>
  <si>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</si>
  <si>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</si>
  <si>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</si>
  <si>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</si>
  <si>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</si>
  <si>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</si>
  <si>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</si>
  <si>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</si>
  <si>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</si>
  <si>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</si>
  <si>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</si>
  <si>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</si>
  <si>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t>Кол-во баллов</t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</si>
  <si>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</rPr>
      <t>1)</t>
    </r>
    <r>
      <rPr>
        <b/>
        <sz val="12"/>
        <color indexed="8"/>
        <rFont val="Calibri"/>
        <family val="2"/>
      </rPr>
      <t xml:space="preserve"> научные работы</t>
    </r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</si>
  <si>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</si>
  <si>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=(1+[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/4]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)</t>
    </r>
    <r>
      <rPr>
        <vertAlign val="superscript"/>
        <sz val="11"/>
        <color indexed="8"/>
        <rFont val="Times New Roman"/>
        <family val="1"/>
      </rPr>
      <t>–1/3</t>
    </r>
    <r>
      <rPr>
        <sz val="11"/>
        <color indexed="8"/>
        <rFont val="Times New Roman"/>
        <family val="1"/>
      </rPr>
      <t xml:space="preserve">, где 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</si>
  <si>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</rPr>
      <t>5)</t>
    </r>
    <r>
      <rPr>
        <b/>
        <sz val="11"/>
        <color indexed="8"/>
        <rFont val="Times New Roman"/>
        <family val="1"/>
      </rPr>
      <t>:</t>
    </r>
  </si>
  <si>
    <t>межд. (англ)</t>
  </si>
  <si>
    <t>Межд. англ. яз.</t>
  </si>
  <si>
    <t xml:space="preserve">статус </t>
  </si>
  <si>
    <t>Кратко: название доклада, название, место и дата проведения конференции</t>
  </si>
  <si>
    <t>межд. (рус), вс.рос.</t>
  </si>
  <si>
    <t xml:space="preserve">Кратко: названия и даты конкурсов, выставок  </t>
  </si>
  <si>
    <t>Название статьи, журнал, год, номер/выпуск (месяц), код doi (если есть). 
Для публикаций, проиндексированных в базах Scopus/WoS, в ячейке таблицы сделать гиперссылку на страницу публикации в базе Scopus/WoS.</t>
  </si>
  <si>
    <t>Название и дата конференции, название публикации, код doi (если 
есть). Для публикаций, проиндексированных в базах Scopus/WoS, в ячейке 
таблицы сделать гиперссылку на страницу публикации в базе Scopus/WoS.</t>
  </si>
  <si>
    <t>Межд. или всеросс. русск. яз</t>
  </si>
  <si>
    <r>
      <t>Название НИОКР (моно сокращенно) и номер лицевого счета</t>
    </r>
    <r>
      <rPr>
        <vertAlign val="superscript"/>
        <sz val="11"/>
        <color indexed="8"/>
        <rFont val="Times New Roman"/>
        <family val="1"/>
      </rPr>
      <t>2)</t>
    </r>
  </si>
  <si>
    <r>
      <rPr>
        <vertAlign val="superscript"/>
        <sz val="11"/>
        <color indexed="8"/>
        <rFont val="Times New Roman"/>
        <family val="1"/>
      </rPr>
      <t>4)</t>
    </r>
    <r>
      <rPr>
        <sz val="11"/>
        <color indexed="8"/>
        <rFont val="Times New Roman"/>
        <family val="1"/>
      </rPr>
      <t xml:space="preserve"> В соответствии с п. 2.1,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</si>
  <si>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r>
      <rPr>
        <vertAlign val="superscript"/>
        <sz val="11"/>
        <color indexed="8"/>
        <rFont val="Calibri"/>
        <family val="2"/>
      </rPr>
      <t>5)</t>
    </r>
    <r>
      <rPr>
        <sz val="11"/>
        <color theme="1"/>
        <rFont val="Calibri"/>
        <family val="2"/>
      </rPr>
      <t xml:space="preserve"> В соответствии с п. 3.2, для участия во втором (общеуниверситетском) этапе Конкурса </t>
    </r>
    <r>
      <rPr>
        <b/>
        <u val="single"/>
        <sz val="11"/>
        <color indexed="8"/>
        <rFont val="Calibri"/>
        <family val="2"/>
      </rPr>
      <t>не менее 3-х групп</t>
    </r>
    <r>
      <rPr>
        <sz val="11"/>
        <color theme="1"/>
        <rFont val="Calibri"/>
        <family val="2"/>
      </rPr>
      <t xml:space="preserve"> результатов должны иметь не нулевое количество баллов.</t>
    </r>
  </si>
  <si>
    <t>Приложение 3 к Положению о Конкурсе Положению о конкурсе для студентов, участвующих в научной деятельности ВШПФиКТ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</si>
  <si>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</t>
    </r>
  </si>
  <si>
    <r>
      <t xml:space="preserve">Публикации статей/докладов (объемом не менее 2 стр.) в сборниках трудов научных конференций (без дублирования сборников </t>
    </r>
    <r>
      <rPr>
        <b/>
        <vertAlign val="superscript"/>
        <sz val="11"/>
        <color indexed="8"/>
        <rFont val="Calibri"/>
        <family val="2"/>
      </rPr>
      <t>1)</t>
    </r>
    <r>
      <rPr>
        <b/>
        <i/>
        <sz val="11"/>
        <color indexed="8"/>
        <rFont val="Calibri"/>
        <family val="2"/>
      </rPr>
      <t>)</t>
    </r>
  </si>
  <si>
    <r>
      <rPr>
        <b/>
        <sz val="12"/>
        <color indexed="8"/>
        <rFont val="Calibri"/>
        <family val="2"/>
      </rPr>
      <t>Конкурс для студентов, участвующих в научной деятельности ВШПФиКТ (номинация I)</t>
    </r>
    <r>
      <rPr>
        <b/>
        <sz val="14"/>
        <color indexed="8"/>
        <rFont val="Calibri"/>
        <family val="2"/>
      </rPr>
      <t xml:space="preserve">
Перечень и количественные показатели результатов научно-исследовательской работы</t>
    </r>
  </si>
  <si>
    <t xml:space="preserve">студент ВШПФиКТ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кафедра/ВШ)                         (ФИО)                                                                (подпись)
 «___» _______ 20 __ г.
</t>
  </si>
  <si>
    <t>позиции оцениваются до 10 баллов, но не более 100 баллов по данной группе</t>
  </si>
  <si>
    <r>
      <t>2)</t>
    </r>
    <r>
      <rPr>
        <sz val="11"/>
        <color indexed="8"/>
        <rFont val="Times New Roman"/>
        <family val="1"/>
      </rPr>
      <t xml:space="preserve"> Учитываются НИОКР, зарегистрированные в ФЭУ СПбПУ, действующие в 2018-2019 годах., в которых студент официально входит в список исполнителей (2018-2019 годах).</t>
    </r>
  </si>
  <si>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Предоставление гранта, премии, субсидии, медали (диплома) победителя  должно быть объявлено в 2018-2019 гг. (для конкурсов КНВШ Правительства СПб исходить из срока объявления претендентов на получение гранта).</t>
    </r>
  </si>
  <si>
    <r>
      <t xml:space="preserve">Статьи в научных журналах (в 2018-2019, без дублирования номеров журнала </t>
    </r>
    <r>
      <rPr>
        <b/>
        <vertAlign val="superscript"/>
        <sz val="12"/>
        <color indexed="8"/>
        <rFont val="Calibri"/>
        <family val="2"/>
      </rPr>
      <t>1)</t>
    </r>
    <r>
      <rPr>
        <b/>
        <i/>
        <sz val="12"/>
        <color indexed="8"/>
        <rFont val="Calibri"/>
        <family val="2"/>
      </rPr>
      <t>)</t>
    </r>
  </si>
  <si>
    <r>
      <t xml:space="preserve">Группа 2. Выступление с устными докладами на всероссийских и международных научных конференциях в 2018-2019 гг. (без дублирования конференций </t>
    </r>
    <r>
      <rPr>
        <b/>
        <vertAlign val="superscript"/>
        <sz val="12"/>
        <color indexed="8"/>
        <rFont val="Calibri"/>
        <family val="2"/>
      </rPr>
      <t>1)</t>
    </r>
    <r>
      <rPr>
        <b/>
        <sz val="12"/>
        <color indexed="8"/>
        <rFont val="Calibri"/>
        <family val="2"/>
      </rPr>
      <t>)</t>
    </r>
  </si>
  <si>
    <r>
      <t>Группа 3. Участие в выполняемой НИОКР в рамках гос. контракта или хоз. Договора в 2018-2019 гг.</t>
    </r>
    <r>
      <rPr>
        <b/>
        <vertAlign val="superscript"/>
        <sz val="12"/>
        <color indexed="8"/>
        <rFont val="Calibri"/>
        <family val="2"/>
      </rPr>
      <t>2)</t>
    </r>
  </si>
  <si>
    <r>
      <t xml:space="preserve">Группа 4. Персональные гранты, премии, субсидии по научным проектам в 2018-2019 гг. </t>
    </r>
    <r>
      <rPr>
        <b/>
        <vertAlign val="superscript"/>
        <sz val="12"/>
        <color indexed="8"/>
        <rFont val="Calibri"/>
        <family val="2"/>
      </rPr>
      <t>3)</t>
    </r>
  </si>
  <si>
    <r>
      <t>Группа 5. Медали и дипломы победителей и лауреатов, полученные в 2018-2019 гг. за участие в научных конкурсах, выставках</t>
    </r>
    <r>
      <rPr>
        <b/>
        <vertAlign val="superscript"/>
        <sz val="12"/>
        <color indexed="8"/>
        <rFont val="Calibri"/>
        <family val="2"/>
      </rPr>
      <t>3), 4)</t>
    </r>
  </si>
  <si>
    <t>Группа 6. Результаты интеллектуальной деятельности, полученные в 2018-2019 гг. 
(если правообладателем является ФГАОУ ВО «СПбПУ»)</t>
  </si>
  <si>
    <t>Группа 7. Другие виды результатов научной работы в 2018-20198 гг.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</si>
</sst>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3" fillId="35" borderId="11" xfId="0" applyFont="1" applyFill="1" applyBorder="1" applyAlignment="1" applyProtection="1">
      <alignment horizontal="center"/>
      <protection hidden="1"/>
    </xf>
    <xf numFmtId="174" fontId="3" fillId="35" borderId="13" xfId="0" applyNumberFormat="1" applyFont="1" applyFill="1" applyBorder="1" applyAlignment="1" applyProtection="1">
      <alignment horizontal="center"/>
      <protection hidden="1"/>
    </xf>
    <xf numFmtId="174" fontId="3" fillId="35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/>
      <protection hidden="1"/>
    </xf>
    <xf numFmtId="0" fontId="3" fillId="36" borderId="14" xfId="0" applyFont="1" applyFill="1" applyBorder="1" applyAlignment="1" applyProtection="1">
      <alignment/>
      <protection hidden="1"/>
    </xf>
    <xf numFmtId="0" fontId="5" fillId="37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0" fillId="34" borderId="12" xfId="0" applyFill="1" applyBorder="1" applyAlignment="1" applyProtection="1">
      <alignment horizontal="center" wrapText="1"/>
      <protection locked="0"/>
    </xf>
    <xf numFmtId="0" fontId="3" fillId="35" borderId="12" xfId="0" applyFont="1" applyFill="1" applyBorder="1" applyAlignment="1" applyProtection="1">
      <alignment horizontal="center"/>
      <protection hidden="1"/>
    </xf>
    <xf numFmtId="174" fontId="3" fillId="35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5" fillId="37" borderId="12" xfId="0" applyFont="1" applyFill="1" applyBorder="1" applyAlignment="1" applyProtection="1">
      <alignment horizontal="center" vertical="center" wrapText="1"/>
      <protection locked="0"/>
    </xf>
    <xf numFmtId="174" fontId="3" fillId="35" borderId="14" xfId="0" applyNumberFormat="1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hidden="1"/>
    </xf>
    <xf numFmtId="174" fontId="14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34" borderId="11" xfId="0" applyFill="1" applyBorder="1" applyAlignment="1" applyProtection="1">
      <alignment vertical="justify" wrapText="1"/>
      <protection locked="0"/>
    </xf>
    <xf numFmtId="0" fontId="0" fillId="34" borderId="12" xfId="0" applyFill="1" applyBorder="1" applyAlignment="1" applyProtection="1">
      <alignment vertical="justify" wrapText="1"/>
      <protection locked="0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0" borderId="11" xfId="0" applyFont="1" applyBorder="1" applyAlignment="1" applyProtection="1">
      <alignment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justify"/>
      <protection locked="0"/>
    </xf>
    <xf numFmtId="0" fontId="10" fillId="0" borderId="25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56" fillId="0" borderId="0" xfId="0" applyFont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 locked="0"/>
    </xf>
    <xf numFmtId="0" fontId="0" fillId="35" borderId="14" xfId="0" applyFill="1" applyBorder="1" applyAlignment="1" applyProtection="1">
      <alignment horizontal="center"/>
      <protection hidden="1"/>
    </xf>
    <xf numFmtId="0" fontId="0" fillId="35" borderId="29" xfId="0" applyFill="1" applyBorder="1" applyAlignment="1" applyProtection="1">
      <alignment horizontal="center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35" borderId="13" xfId="0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3" fillId="37" borderId="1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5" fillId="38" borderId="11" xfId="0" applyFont="1" applyFill="1" applyBorder="1" applyAlignment="1" applyProtection="1">
      <alignment horizontal="center" vertical="center" wrapText="1"/>
      <protection locked="0"/>
    </xf>
    <xf numFmtId="174" fontId="6" fillId="35" borderId="33" xfId="0" applyNumberFormat="1" applyFont="1" applyFill="1" applyBorder="1" applyAlignment="1">
      <alignment horizontal="center" vertical="center" wrapText="1"/>
    </xf>
    <xf numFmtId="174" fontId="6" fillId="35" borderId="34" xfId="0" applyNumberFormat="1" applyFont="1" applyFill="1" applyBorder="1" applyAlignment="1">
      <alignment horizontal="center" vertical="center" wrapText="1"/>
    </xf>
    <xf numFmtId="174" fontId="6" fillId="35" borderId="35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left" vertical="top" wrapText="1"/>
      <protection hidden="1" locked="0"/>
    </xf>
    <xf numFmtId="0" fontId="56" fillId="0" borderId="36" xfId="0" applyFont="1" applyBorder="1" applyAlignment="1" applyProtection="1">
      <alignment horizontal="left" vertical="top" wrapText="1"/>
      <protection hidden="1" locked="0"/>
    </xf>
    <xf numFmtId="0" fontId="57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hidden="1" locked="0"/>
    </xf>
    <xf numFmtId="0" fontId="56" fillId="0" borderId="0" xfId="0" applyFont="1" applyAlignment="1" applyProtection="1">
      <alignment vertical="center" wrapText="1"/>
      <protection hidden="1"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hidden="1"/>
    </xf>
    <xf numFmtId="174" fontId="6" fillId="35" borderId="34" xfId="0" applyNumberFormat="1" applyFont="1" applyFill="1" applyBorder="1" applyAlignment="1" applyProtection="1">
      <alignment horizontal="center" vertical="center" wrapText="1"/>
      <protection hidden="1"/>
    </xf>
    <xf numFmtId="174" fontId="6" fillId="35" borderId="35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4" fontId="6" fillId="35" borderId="33" xfId="0" applyNumberFormat="1" applyFont="1" applyFill="1" applyBorder="1" applyAlignment="1" applyProtection="1">
      <alignment horizontal="center" vertical="center" wrapText="1"/>
      <protection hidden="1"/>
    </xf>
    <xf numFmtId="174" fontId="11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wrapText="1"/>
      <protection hidden="1"/>
    </xf>
    <xf numFmtId="0" fontId="10" fillId="0" borderId="39" xfId="0" applyFont="1" applyBorder="1" applyAlignment="1" applyProtection="1">
      <alignment horizont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right"/>
      <protection hidden="1"/>
    </xf>
    <xf numFmtId="0" fontId="0" fillId="35" borderId="13" xfId="0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5" fillId="37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 vertical="top" wrapText="1"/>
      <protection locked="0"/>
    </xf>
    <xf numFmtId="0" fontId="0" fillId="34" borderId="26" xfId="0" applyFill="1" applyBorder="1" applyAlignment="1" applyProtection="1">
      <alignment horizontal="center" vertical="top" wrapText="1"/>
      <protection locked="0"/>
    </xf>
    <xf numFmtId="0" fontId="0" fillId="34" borderId="20" xfId="0" applyFill="1" applyBorder="1" applyAlignment="1" applyProtection="1">
      <alignment horizontal="center" vertical="top" wrapText="1"/>
      <protection locked="0"/>
    </xf>
    <xf numFmtId="0" fontId="0" fillId="34" borderId="14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2" xfId="0" applyFill="1" applyBorder="1" applyAlignment="1" applyProtection="1">
      <alignment horizontal="center" vertical="top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5" fillId="37" borderId="14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5" fillId="34" borderId="32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39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5" fillId="38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Zeros="0" tabSelected="1" workbookViewId="0" topLeftCell="A1">
      <selection activeCell="C65" sqref="C65"/>
    </sheetView>
  </sheetViews>
  <sheetFormatPr defaultColWidth="9.140625" defaultRowHeight="15"/>
  <cols>
    <col min="1" max="1" width="5.28125" style="0" customWidth="1"/>
    <col min="2" max="2" width="74.421875" style="0" customWidth="1"/>
    <col min="3" max="3" width="10.8515625" style="0" customWidth="1"/>
    <col min="4" max="4" width="8.7109375" style="0" customWidth="1"/>
    <col min="9" max="9" width="36.8515625" style="15" hidden="1" customWidth="1"/>
    <col min="10" max="10" width="9.140625" style="15" hidden="1" customWidth="1"/>
    <col min="11" max="11" width="9.140625" style="0" customWidth="1"/>
  </cols>
  <sheetData>
    <row r="1" spans="1:8" ht="15">
      <c r="A1" s="15"/>
      <c r="B1" s="94" t="s">
        <v>49</v>
      </c>
      <c r="C1" s="94"/>
      <c r="D1" s="94"/>
      <c r="E1" s="94"/>
      <c r="F1" s="94"/>
      <c r="G1" s="94"/>
      <c r="H1" s="94"/>
    </row>
    <row r="2" spans="1:8" ht="35.25" customHeight="1">
      <c r="A2" s="95" t="s">
        <v>52</v>
      </c>
      <c r="B2" s="96"/>
      <c r="C2" s="96"/>
      <c r="D2" s="96"/>
      <c r="E2" s="96"/>
      <c r="F2" s="96"/>
      <c r="G2" s="96"/>
      <c r="H2" s="96"/>
    </row>
    <row r="3" spans="1:8" ht="18.75">
      <c r="A3" s="97"/>
      <c r="B3" s="97"/>
      <c r="C3" s="97"/>
      <c r="D3" s="97"/>
      <c r="E3" s="97"/>
      <c r="F3" s="97"/>
      <c r="G3" s="97"/>
      <c r="H3" s="97"/>
    </row>
    <row r="4" spans="1:8" ht="12.75" customHeight="1">
      <c r="A4" s="98" t="s">
        <v>25</v>
      </c>
      <c r="B4" s="98"/>
      <c r="C4" s="98"/>
      <c r="D4" s="98"/>
      <c r="E4" s="98"/>
      <c r="F4" s="98"/>
      <c r="G4" s="98"/>
      <c r="H4" s="98"/>
    </row>
    <row r="5" ht="6.75" customHeight="1" thickBot="1"/>
    <row r="6" spans="1:8" ht="30.75" thickBot="1">
      <c r="A6" s="73" t="s">
        <v>33</v>
      </c>
      <c r="B6" s="74"/>
      <c r="C6" s="74"/>
      <c r="D6" s="74"/>
      <c r="E6" s="74"/>
      <c r="F6" s="74"/>
      <c r="G6" s="75"/>
      <c r="H6" s="44" t="s">
        <v>10</v>
      </c>
    </row>
    <row r="7" spans="1:8" ht="22.5" customHeight="1">
      <c r="A7" s="108" t="s">
        <v>57</v>
      </c>
      <c r="B7" s="109"/>
      <c r="C7" s="109"/>
      <c r="D7" s="109"/>
      <c r="E7" s="109"/>
      <c r="F7" s="109"/>
      <c r="G7" s="109"/>
      <c r="H7" s="104">
        <f>SUM(G9:G13,G17:G21)</f>
        <v>0</v>
      </c>
    </row>
    <row r="8" spans="1:8" ht="60">
      <c r="A8" s="16" t="s">
        <v>0</v>
      </c>
      <c r="B8" s="57" t="s">
        <v>43</v>
      </c>
      <c r="C8" s="29" t="s">
        <v>26</v>
      </c>
      <c r="D8" s="17" t="s">
        <v>2</v>
      </c>
      <c r="E8" s="17" t="s">
        <v>3</v>
      </c>
      <c r="F8" s="17" t="s">
        <v>1</v>
      </c>
      <c r="G8" s="29" t="s">
        <v>4</v>
      </c>
      <c r="H8" s="105"/>
    </row>
    <row r="9" spans="1:9" ht="15.75">
      <c r="A9" s="18">
        <v>1</v>
      </c>
      <c r="B9" s="5"/>
      <c r="C9" s="14"/>
      <c r="D9" s="8">
        <f>IF(C9=$I$9,150,IF(C9=$I$10,75,IF(C9=$I$11,45,0)))*IF(LEN(B9)&gt;5,1,0)</f>
        <v>0</v>
      </c>
      <c r="E9" s="30"/>
      <c r="F9" s="8">
        <f>IF(E9&gt;0,IF(E9&gt;1,(1+(E9/4)^4)^(-1/3),1),0)</f>
        <v>0</v>
      </c>
      <c r="G9" s="9">
        <f>IF((LEN(B9)&gt;0)*(E9&gt;0),D9*F9,0)</f>
        <v>0</v>
      </c>
      <c r="H9" s="105"/>
      <c r="I9" s="15" t="s">
        <v>23</v>
      </c>
    </row>
    <row r="10" spans="1:9" ht="15.75">
      <c r="A10" s="18">
        <v>2</v>
      </c>
      <c r="B10" s="5"/>
      <c r="C10" s="14"/>
      <c r="D10" s="8">
        <f>IF(C10=$I$9,150,IF(C10=$I$10,75,IF(C10=$I$11,45,0)))*IF(LEN(B10)&gt;5,1,0)</f>
        <v>0</v>
      </c>
      <c r="E10" s="30"/>
      <c r="F10" s="8">
        <f>IF(E10&gt;0,IF(E10&gt;1,(1+(E10/4)^4)^(-1/3),1),0)</f>
        <v>0</v>
      </c>
      <c r="G10" s="9">
        <f>IF((LEN(B10)&gt;0)*(E10&gt;0),D10*F10,0)</f>
        <v>0</v>
      </c>
      <c r="H10" s="105"/>
      <c r="I10" s="15" t="s">
        <v>9</v>
      </c>
    </row>
    <row r="11" spans="1:9" ht="15.75">
      <c r="A11" s="18">
        <v>3</v>
      </c>
      <c r="B11" s="5"/>
      <c r="C11" s="14"/>
      <c r="D11" s="8">
        <f>IF(C11=$I$9,150,IF(C11=$I$10,75,IF(C11=$I$11,45,0)))*IF(LEN(B11)&gt;5,1,0)</f>
        <v>0</v>
      </c>
      <c r="E11" s="30"/>
      <c r="F11" s="8">
        <f>IF(E11&gt;0,IF(E11&gt;1,(1+(E11/4)^4)^(-1/3),1),0)</f>
        <v>0</v>
      </c>
      <c r="G11" s="9">
        <f>IF((LEN(B11)&gt;0)*(E11&gt;0),D11*F11,0)</f>
        <v>0</v>
      </c>
      <c r="H11" s="105"/>
      <c r="I11" s="15" t="s">
        <v>8</v>
      </c>
    </row>
    <row r="12" spans="1:8" ht="15.75">
      <c r="A12" s="18">
        <v>4</v>
      </c>
      <c r="B12" s="5"/>
      <c r="C12" s="14"/>
      <c r="D12" s="8">
        <f>IF(C12=$I$9,150,IF(C12=$I$10,75,IF(C12=$I$11,45,0)))*IF(LEN(B12)&gt;5,1,0)</f>
        <v>0</v>
      </c>
      <c r="E12" s="30"/>
      <c r="F12" s="8">
        <f>IF(E12&gt;0,IF(E12&gt;1,(1+(E12/4)^4)^(-1/3),1),0)</f>
        <v>0</v>
      </c>
      <c r="G12" s="9">
        <f>IF((LEN(B12)&gt;0)*(E12&gt;0),D12*F12,0)</f>
        <v>0</v>
      </c>
      <c r="H12" s="105"/>
    </row>
    <row r="13" spans="1:8" ht="15.75">
      <c r="A13" s="18">
        <v>5</v>
      </c>
      <c r="B13" s="5"/>
      <c r="C13" s="14"/>
      <c r="D13" s="8">
        <f>IF(C13=$I$9,150,IF(C13=$I$10,75,IF(C13=$I$11,45,0)))*IF(LEN(B13)&gt;5,1,0)</f>
        <v>0</v>
      </c>
      <c r="E13" s="30"/>
      <c r="F13" s="8">
        <f>IF(E13&gt;0,IF(E13&gt;1,(1+(E13/4)^4)^(-1/3),1),0)</f>
        <v>0</v>
      </c>
      <c r="G13" s="9">
        <f>IF((LEN(B13)&gt;0)*(E13&gt;0),D13*F13,0)</f>
        <v>0</v>
      </c>
      <c r="H13" s="105"/>
    </row>
    <row r="14" spans="1:8" ht="10.5" customHeight="1">
      <c r="A14" s="1"/>
      <c r="B14" s="2" t="s">
        <v>24</v>
      </c>
      <c r="C14" s="2"/>
      <c r="D14" s="3"/>
      <c r="E14" s="4"/>
      <c r="F14" s="4"/>
      <c r="G14" s="4"/>
      <c r="H14" s="106"/>
    </row>
    <row r="15" spans="1:8" ht="17.25">
      <c r="A15" s="110" t="s">
        <v>51</v>
      </c>
      <c r="B15" s="111"/>
      <c r="C15" s="111"/>
      <c r="D15" s="111"/>
      <c r="E15" s="111"/>
      <c r="F15" s="111"/>
      <c r="G15" s="112"/>
      <c r="H15" s="106"/>
    </row>
    <row r="16" spans="1:8" ht="60">
      <c r="A16" s="19" t="s">
        <v>0</v>
      </c>
      <c r="B16" s="57" t="s">
        <v>44</v>
      </c>
      <c r="C16" s="58" t="s">
        <v>39</v>
      </c>
      <c r="D16" s="17" t="s">
        <v>2</v>
      </c>
      <c r="E16" s="31" t="s">
        <v>3</v>
      </c>
      <c r="F16" s="20" t="s">
        <v>1</v>
      </c>
      <c r="G16" s="21" t="s">
        <v>4</v>
      </c>
      <c r="H16" s="106"/>
    </row>
    <row r="17" spans="1:9" ht="15.75">
      <c r="A17" s="18">
        <v>1</v>
      </c>
      <c r="B17" s="50"/>
      <c r="C17" s="14"/>
      <c r="D17" s="8">
        <f>IF(C17=$I$17,150,IF(C17=$I$18,75,IF(C17=$I$19,45,0)))</f>
        <v>0</v>
      </c>
      <c r="E17" s="30"/>
      <c r="F17" s="8">
        <f>IF(E17&gt;0,IF(E17&gt;1,(1+(E17/4)^4)^(-1/3),1),0)</f>
        <v>0</v>
      </c>
      <c r="G17" s="10">
        <f>IF((LEN(B17)&gt;0)*(E17&gt;0),D17*F17,0)</f>
        <v>0</v>
      </c>
      <c r="H17" s="106"/>
      <c r="I17" s="15" t="s">
        <v>23</v>
      </c>
    </row>
    <row r="18" spans="1:9" ht="15.75">
      <c r="A18" s="18">
        <v>2</v>
      </c>
      <c r="B18" s="50"/>
      <c r="C18" s="14"/>
      <c r="D18" s="8">
        <f>IF(C18=$I$17,150,IF(C18=$I$18,75,IF(C18=$I$19,45,0)))</f>
        <v>0</v>
      </c>
      <c r="E18" s="30"/>
      <c r="F18" s="8">
        <f>IF(E18&gt;0,IF(E18&gt;1,(1+(E18/4)^4)^(-1/3),1),0)</f>
        <v>0</v>
      </c>
      <c r="G18" s="10">
        <f>IF((LEN(B18)&gt;0)*(E18&gt;0),D18*F18,0)</f>
        <v>0</v>
      </c>
      <c r="H18" s="106"/>
      <c r="I18" s="15" t="s">
        <v>38</v>
      </c>
    </row>
    <row r="19" spans="1:9" ht="15.75">
      <c r="A19" s="18">
        <v>3</v>
      </c>
      <c r="B19" s="50"/>
      <c r="C19" s="14"/>
      <c r="D19" s="8">
        <f>IF(C19=$I$17,150,IF(C19=$I$18,75,IF(C19=$I$19,45,0)))</f>
        <v>0</v>
      </c>
      <c r="E19" s="30"/>
      <c r="F19" s="8">
        <f>IF(E19&gt;0,IF(E19&gt;1,(1+(E19/4)^4)^(-1/3),1),0)</f>
        <v>0</v>
      </c>
      <c r="G19" s="10">
        <f>IF((LEN(B19)&gt;0)*(E19&gt;0),D19*F19,0)</f>
        <v>0</v>
      </c>
      <c r="H19" s="106"/>
      <c r="I19" s="15" t="s">
        <v>45</v>
      </c>
    </row>
    <row r="20" spans="1:8" ht="15.75">
      <c r="A20" s="18">
        <v>4</v>
      </c>
      <c r="B20" s="50"/>
      <c r="C20" s="14"/>
      <c r="D20" s="8">
        <f>IF(C20=$I$17,150,IF(C20=$I$18,75,IF(C20=$I$19,45,0)))</f>
        <v>0</v>
      </c>
      <c r="E20" s="30"/>
      <c r="F20" s="8">
        <f>IF(E20&gt;0,IF(E20&gt;1,(1+(E20/4)^4)^(-1/3),1),0)</f>
        <v>0</v>
      </c>
      <c r="G20" s="10">
        <f>IF((LEN(B20)&gt;0)*(E20&gt;0),D20*F20,0)</f>
        <v>0</v>
      </c>
      <c r="H20" s="106"/>
    </row>
    <row r="21" spans="1:8" ht="16.5" thickBot="1">
      <c r="A21" s="32">
        <v>5</v>
      </c>
      <c r="B21" s="51"/>
      <c r="C21" s="37"/>
      <c r="D21" s="34">
        <f>IF(C21=$I$17,150,IF(C21=$I$18,75,IF(C21=$I$19,45,0)))</f>
        <v>0</v>
      </c>
      <c r="E21" s="33"/>
      <c r="F21" s="34">
        <f>IF(E21&gt;0,IF(E21&gt;1,(1+(E21/4)^4)^(-1/3),1),0)</f>
        <v>0</v>
      </c>
      <c r="G21" s="35">
        <f>IF((LEN(B21)&gt;0)*(E21&gt;0),D21*F21,0)</f>
        <v>0</v>
      </c>
      <c r="H21" s="107"/>
    </row>
    <row r="22" ht="10.5" customHeight="1" thickBot="1"/>
    <row r="23" spans="1:10" ht="37.5" customHeight="1" thickBot="1">
      <c r="A23" s="116" t="s">
        <v>58</v>
      </c>
      <c r="B23" s="117"/>
      <c r="C23" s="117"/>
      <c r="D23" s="117"/>
      <c r="E23" s="117"/>
      <c r="F23" s="117"/>
      <c r="G23" s="117"/>
      <c r="H23" s="52" t="s">
        <v>10</v>
      </c>
      <c r="J23"/>
    </row>
    <row r="24" spans="1:10" ht="29.25" customHeight="1">
      <c r="A24" s="59" t="s">
        <v>0</v>
      </c>
      <c r="B24" s="113" t="s">
        <v>40</v>
      </c>
      <c r="C24" s="115"/>
      <c r="D24" s="115"/>
      <c r="E24" s="113" t="s">
        <v>39</v>
      </c>
      <c r="F24" s="114"/>
      <c r="G24" s="60" t="s">
        <v>32</v>
      </c>
      <c r="H24" s="83">
        <f>SUM(C25:G29)</f>
        <v>0</v>
      </c>
      <c r="J24"/>
    </row>
    <row r="25" spans="1:10" ht="15.75">
      <c r="A25" s="47">
        <v>1</v>
      </c>
      <c r="B25" s="91"/>
      <c r="C25" s="92"/>
      <c r="D25" s="93"/>
      <c r="E25" s="82"/>
      <c r="F25" s="82"/>
      <c r="G25" s="9">
        <f>IF(LEN(B25)&gt;5,IF(E25=$I$25,50,IF(E25=$I$26,20,0)),0)</f>
        <v>0</v>
      </c>
      <c r="H25" s="84"/>
      <c r="I25" t="s">
        <v>37</v>
      </c>
      <c r="J25"/>
    </row>
    <row r="26" spans="1:10" ht="15.75">
      <c r="A26" s="47">
        <v>2</v>
      </c>
      <c r="B26" s="91"/>
      <c r="C26" s="92"/>
      <c r="D26" s="93"/>
      <c r="E26" s="82"/>
      <c r="F26" s="82"/>
      <c r="G26" s="9">
        <f>IF(LEN(B26)&gt;5,IF(E26=$I$25,50,IF(E26=$I$26,20,0)),0)</f>
        <v>0</v>
      </c>
      <c r="H26" s="84"/>
      <c r="I26" t="s">
        <v>41</v>
      </c>
      <c r="J26"/>
    </row>
    <row r="27" spans="1:10" ht="15.75">
      <c r="A27" s="47">
        <v>3</v>
      </c>
      <c r="B27" s="91"/>
      <c r="C27" s="92"/>
      <c r="D27" s="93"/>
      <c r="E27" s="82"/>
      <c r="F27" s="82"/>
      <c r="G27" s="9">
        <f>IF(LEN(B27)&gt;5,IF(E27=$I$25,50,IF(E27=$I$26,20,0)),0)</f>
        <v>0</v>
      </c>
      <c r="H27" s="84"/>
      <c r="I27"/>
      <c r="J27"/>
    </row>
    <row r="28" spans="1:10" ht="15.75">
      <c r="A28" s="47">
        <v>4</v>
      </c>
      <c r="B28" s="91">
        <v>0</v>
      </c>
      <c r="C28" s="92"/>
      <c r="D28" s="93"/>
      <c r="E28" s="82"/>
      <c r="F28" s="82"/>
      <c r="G28" s="9">
        <f>IF(LEN(B28)&gt;5,IF(E28=$I$25,50,IF(E28=$I$26,20,0)),0)</f>
        <v>0</v>
      </c>
      <c r="H28" s="84"/>
      <c r="I28"/>
      <c r="J28"/>
    </row>
    <row r="29" spans="1:10" ht="16.5" thickBot="1">
      <c r="A29" s="48">
        <v>5</v>
      </c>
      <c r="B29" s="155"/>
      <c r="C29" s="156"/>
      <c r="D29" s="157"/>
      <c r="E29" s="162"/>
      <c r="F29" s="162"/>
      <c r="G29" s="38">
        <f>IF(LEN(B29)&gt;5,IF(E29=$I$25,50,IF(E29=$I$26,20,0)),0)</f>
        <v>0</v>
      </c>
      <c r="H29" s="85"/>
      <c r="I29"/>
      <c r="J29"/>
    </row>
    <row r="30" ht="15.75" thickBot="1"/>
    <row r="31" spans="1:10" ht="30.75" thickBot="1">
      <c r="A31" s="73" t="s">
        <v>59</v>
      </c>
      <c r="B31" s="160"/>
      <c r="C31" s="160"/>
      <c r="D31" s="160"/>
      <c r="E31" s="160"/>
      <c r="F31" s="160"/>
      <c r="G31" s="161"/>
      <c r="H31" s="42" t="s">
        <v>10</v>
      </c>
      <c r="J31" s="27"/>
    </row>
    <row r="32" spans="1:10" ht="38.25" customHeight="1">
      <c r="A32" s="45" t="s">
        <v>0</v>
      </c>
      <c r="B32" s="150" t="s">
        <v>46</v>
      </c>
      <c r="C32" s="158"/>
      <c r="D32" s="158"/>
      <c r="E32" s="158"/>
      <c r="F32" s="159"/>
      <c r="G32" s="67" t="s">
        <v>4</v>
      </c>
      <c r="H32" s="103">
        <f>SUM(G33:G37)</f>
        <v>0</v>
      </c>
      <c r="J32" s="28"/>
    </row>
    <row r="33" spans="1:10" ht="15.75">
      <c r="A33" s="18">
        <v>1</v>
      </c>
      <c r="B33" s="142"/>
      <c r="C33" s="143"/>
      <c r="D33" s="143"/>
      <c r="E33" s="143"/>
      <c r="F33" s="144"/>
      <c r="G33" s="9">
        <f>IF(LEN(B33)&gt;0,50,0)</f>
        <v>0</v>
      </c>
      <c r="H33" s="99"/>
      <c r="J33" s="53"/>
    </row>
    <row r="34" spans="1:10" ht="15.75">
      <c r="A34" s="18">
        <v>2</v>
      </c>
      <c r="B34" s="142"/>
      <c r="C34" s="143"/>
      <c r="D34" s="143"/>
      <c r="E34" s="143"/>
      <c r="F34" s="144"/>
      <c r="G34" s="9">
        <f>IF(LEN(B34)&gt;0,50,0)</f>
        <v>0</v>
      </c>
      <c r="H34" s="99"/>
      <c r="J34" s="54"/>
    </row>
    <row r="35" spans="1:10" ht="15.75">
      <c r="A35" s="18">
        <v>3</v>
      </c>
      <c r="B35" s="142"/>
      <c r="C35" s="143"/>
      <c r="D35" s="143"/>
      <c r="E35" s="143"/>
      <c r="F35" s="144"/>
      <c r="G35" s="9">
        <f>IF(LEN(B35)&gt;0,50,0)</f>
        <v>0</v>
      </c>
      <c r="H35" s="99"/>
      <c r="J35" s="54"/>
    </row>
    <row r="36" spans="1:10" ht="15.75">
      <c r="A36" s="18">
        <v>4</v>
      </c>
      <c r="B36" s="142"/>
      <c r="C36" s="143"/>
      <c r="D36" s="143"/>
      <c r="E36" s="143"/>
      <c r="F36" s="144"/>
      <c r="G36" s="9">
        <f>IF(LEN(B36)&gt;0,50,0)</f>
        <v>0</v>
      </c>
      <c r="H36" s="99"/>
      <c r="J36" s="53"/>
    </row>
    <row r="37" spans="1:10" ht="16.5" thickBot="1">
      <c r="A37" s="32">
        <v>5</v>
      </c>
      <c r="B37" s="145"/>
      <c r="C37" s="146"/>
      <c r="D37" s="146"/>
      <c r="E37" s="146"/>
      <c r="F37" s="147"/>
      <c r="G37" s="38">
        <f>IF(LEN(B37)&gt;0,50,0)</f>
        <v>0</v>
      </c>
      <c r="H37" s="100"/>
      <c r="J37" s="53"/>
    </row>
    <row r="38" ht="15.75" thickBot="1">
      <c r="J38" s="55"/>
    </row>
    <row r="39" spans="1:10" ht="30.75" thickBot="1">
      <c r="A39" s="73" t="s">
        <v>60</v>
      </c>
      <c r="B39" s="74"/>
      <c r="C39" s="74"/>
      <c r="D39" s="74"/>
      <c r="E39" s="74"/>
      <c r="F39" s="74"/>
      <c r="G39" s="75"/>
      <c r="H39" s="42" t="s">
        <v>10</v>
      </c>
      <c r="J39" s="56"/>
    </row>
    <row r="40" spans="1:8" ht="15">
      <c r="A40" s="45" t="s">
        <v>0</v>
      </c>
      <c r="B40" s="46" t="s">
        <v>5</v>
      </c>
      <c r="C40" s="150" t="s">
        <v>27</v>
      </c>
      <c r="D40" s="151"/>
      <c r="E40" s="150" t="s">
        <v>4</v>
      </c>
      <c r="F40" s="154"/>
      <c r="G40" s="154"/>
      <c r="H40" s="103">
        <f>SUM(E41:G47)</f>
        <v>0</v>
      </c>
    </row>
    <row r="41" spans="1:9" ht="15.75">
      <c r="A41" s="18">
        <v>1</v>
      </c>
      <c r="B41" s="5"/>
      <c r="C41" s="140"/>
      <c r="D41" s="141"/>
      <c r="E41" s="136">
        <f>IF(LEN(B41)&gt;0,IF(C41=$I$41,90,IF(C41=$I$42,60,IF(C41=$I$43,30,0))),0)</f>
        <v>0</v>
      </c>
      <c r="F41" s="137"/>
      <c r="G41" s="137"/>
      <c r="H41" s="99"/>
      <c r="I41" s="15" t="s">
        <v>15</v>
      </c>
    </row>
    <row r="42" spans="1:9" ht="15.75">
      <c r="A42" s="18">
        <v>2</v>
      </c>
      <c r="B42" s="5"/>
      <c r="C42" s="140"/>
      <c r="D42" s="141"/>
      <c r="E42" s="136">
        <f aca="true" t="shared" si="0" ref="E42:E47">IF(LEN(B42)&gt;0,IF(C42=$I$41,90,IF(C42=$I$42,60,IF(C42=$I$43,30,0))),0)</f>
        <v>0</v>
      </c>
      <c r="F42" s="137"/>
      <c r="G42" s="137"/>
      <c r="H42" s="99"/>
      <c r="I42" s="15" t="s">
        <v>16</v>
      </c>
    </row>
    <row r="43" spans="1:9" ht="15.75">
      <c r="A43" s="18">
        <v>3</v>
      </c>
      <c r="B43" s="5"/>
      <c r="C43" s="140"/>
      <c r="D43" s="141"/>
      <c r="E43" s="136">
        <f t="shared" si="0"/>
        <v>0</v>
      </c>
      <c r="F43" s="137"/>
      <c r="G43" s="137"/>
      <c r="H43" s="99"/>
      <c r="I43" s="15" t="s">
        <v>17</v>
      </c>
    </row>
    <row r="44" spans="1:8" ht="15.75">
      <c r="A44" s="18">
        <v>4</v>
      </c>
      <c r="B44" s="5"/>
      <c r="C44" s="140"/>
      <c r="D44" s="141"/>
      <c r="E44" s="136">
        <f t="shared" si="0"/>
        <v>0</v>
      </c>
      <c r="F44" s="137"/>
      <c r="G44" s="137"/>
      <c r="H44" s="99"/>
    </row>
    <row r="45" spans="1:8" ht="15.75">
      <c r="A45" s="18">
        <v>5</v>
      </c>
      <c r="B45" s="5"/>
      <c r="C45" s="140"/>
      <c r="D45" s="141"/>
      <c r="E45" s="136">
        <f t="shared" si="0"/>
        <v>0</v>
      </c>
      <c r="F45" s="137"/>
      <c r="G45" s="137"/>
      <c r="H45" s="99"/>
    </row>
    <row r="46" spans="1:8" ht="15.75">
      <c r="A46" s="18">
        <v>6</v>
      </c>
      <c r="B46" s="5"/>
      <c r="C46" s="140"/>
      <c r="D46" s="141"/>
      <c r="E46" s="136">
        <f t="shared" si="0"/>
        <v>0</v>
      </c>
      <c r="F46" s="137"/>
      <c r="G46" s="137"/>
      <c r="H46" s="99"/>
    </row>
    <row r="47" spans="1:8" ht="16.5" thickBot="1">
      <c r="A47" s="32">
        <v>7</v>
      </c>
      <c r="B47" s="36"/>
      <c r="C47" s="152"/>
      <c r="D47" s="153"/>
      <c r="E47" s="71">
        <f t="shared" si="0"/>
        <v>0</v>
      </c>
      <c r="F47" s="72"/>
      <c r="G47" s="72"/>
      <c r="H47" s="100"/>
    </row>
    <row r="48" ht="15.75" thickBot="1"/>
    <row r="49" spans="1:8" ht="34.5" customHeight="1" thickBot="1">
      <c r="A49" s="73" t="s">
        <v>61</v>
      </c>
      <c r="B49" s="74"/>
      <c r="C49" s="74"/>
      <c r="D49" s="74"/>
      <c r="E49" s="74"/>
      <c r="F49" s="74"/>
      <c r="G49" s="75"/>
      <c r="H49" s="42" t="s">
        <v>10</v>
      </c>
    </row>
    <row r="50" spans="1:8" ht="15">
      <c r="A50" s="19" t="s">
        <v>0</v>
      </c>
      <c r="B50" s="43" t="s">
        <v>42</v>
      </c>
      <c r="C50" s="21" t="s">
        <v>27</v>
      </c>
      <c r="D50" s="148" t="s">
        <v>28</v>
      </c>
      <c r="E50" s="149"/>
      <c r="F50" s="138" t="s">
        <v>4</v>
      </c>
      <c r="G50" s="139"/>
      <c r="H50" s="99">
        <f>SUM(F51:G58)</f>
        <v>0</v>
      </c>
    </row>
    <row r="51" spans="1:10" ht="15.75">
      <c r="A51" s="18">
        <v>1</v>
      </c>
      <c r="B51" s="5"/>
      <c r="C51" s="14"/>
      <c r="D51" s="78"/>
      <c r="E51" s="79"/>
      <c r="F51" s="76">
        <f>IF(LEN(B51)&gt;5,1,0)*IF(C51=$I$51,150,IF(C51=$I$52,90,IF(C51=$I$53,50,IF(C51=$I$54,30,20))))*IF(D51=$J$51,1,0.5)</f>
        <v>0</v>
      </c>
      <c r="G51" s="77"/>
      <c r="H51" s="99"/>
      <c r="I51" s="15" t="s">
        <v>19</v>
      </c>
      <c r="J51" s="15" t="s">
        <v>21</v>
      </c>
    </row>
    <row r="52" spans="1:10" ht="15.75">
      <c r="A52" s="18">
        <v>2</v>
      </c>
      <c r="B52" s="5"/>
      <c r="C52" s="14"/>
      <c r="D52" s="78"/>
      <c r="E52" s="79"/>
      <c r="F52" s="76">
        <f aca="true" t="shared" si="1" ref="F52:F58">IF(LEN(B52)&gt;5,1,0)*IF(C52=$I$51,150,IF(C52=$I$52,90,IF(C52=$I$53,50,IF(C52=$I$54,30,20))))*IF(D52=$J$51,1,0.5)</f>
        <v>0</v>
      </c>
      <c r="G52" s="77"/>
      <c r="H52" s="99"/>
      <c r="I52" s="15" t="s">
        <v>15</v>
      </c>
      <c r="J52" s="15" t="s">
        <v>22</v>
      </c>
    </row>
    <row r="53" spans="1:9" ht="15.75">
      <c r="A53" s="18">
        <v>3</v>
      </c>
      <c r="B53" s="5"/>
      <c r="C53" s="14"/>
      <c r="D53" s="78"/>
      <c r="E53" s="79"/>
      <c r="F53" s="76">
        <f t="shared" si="1"/>
        <v>0</v>
      </c>
      <c r="G53" s="77"/>
      <c r="H53" s="99"/>
      <c r="I53" s="15" t="s">
        <v>16</v>
      </c>
    </row>
    <row r="54" spans="1:9" ht="15.75">
      <c r="A54" s="18">
        <v>4</v>
      </c>
      <c r="B54" s="5"/>
      <c r="C54" s="14"/>
      <c r="D54" s="78"/>
      <c r="E54" s="79"/>
      <c r="F54" s="76">
        <f t="shared" si="1"/>
        <v>0</v>
      </c>
      <c r="G54" s="77"/>
      <c r="H54" s="99"/>
      <c r="I54" s="15" t="s">
        <v>20</v>
      </c>
    </row>
    <row r="55" spans="1:9" ht="15.75">
      <c r="A55" s="18">
        <v>5</v>
      </c>
      <c r="B55" s="5"/>
      <c r="C55" s="14"/>
      <c r="D55" s="78"/>
      <c r="E55" s="79"/>
      <c r="F55" s="76">
        <f t="shared" si="1"/>
        <v>0</v>
      </c>
      <c r="G55" s="77"/>
      <c r="H55" s="99"/>
      <c r="I55" s="15" t="s">
        <v>18</v>
      </c>
    </row>
    <row r="56" spans="1:8" ht="15.75">
      <c r="A56" s="18">
        <v>6</v>
      </c>
      <c r="B56" s="5"/>
      <c r="C56" s="14"/>
      <c r="D56" s="78"/>
      <c r="E56" s="79"/>
      <c r="F56" s="76">
        <f t="shared" si="1"/>
        <v>0</v>
      </c>
      <c r="G56" s="77"/>
      <c r="H56" s="99"/>
    </row>
    <row r="57" spans="1:8" ht="15.75">
      <c r="A57" s="18">
        <v>7</v>
      </c>
      <c r="B57" s="5"/>
      <c r="C57" s="14"/>
      <c r="D57" s="78"/>
      <c r="E57" s="79"/>
      <c r="F57" s="76">
        <f t="shared" si="1"/>
        <v>0</v>
      </c>
      <c r="G57" s="77"/>
      <c r="H57" s="99"/>
    </row>
    <row r="58" spans="1:8" ht="16.5" thickBot="1">
      <c r="A58" s="32">
        <v>8</v>
      </c>
      <c r="B58" s="36"/>
      <c r="C58" s="37"/>
      <c r="D58" s="101"/>
      <c r="E58" s="102"/>
      <c r="F58" s="80">
        <f t="shared" si="1"/>
        <v>0</v>
      </c>
      <c r="G58" s="81"/>
      <c r="H58" s="100"/>
    </row>
    <row r="59" ht="15.75" thickBot="1"/>
    <row r="60" spans="1:8" ht="40.5" customHeight="1" thickBot="1">
      <c r="A60" s="73" t="s">
        <v>62</v>
      </c>
      <c r="B60" s="74"/>
      <c r="C60" s="74"/>
      <c r="D60" s="74"/>
      <c r="E60" s="74"/>
      <c r="F60" s="74"/>
      <c r="G60" s="75"/>
      <c r="H60" s="42" t="s">
        <v>10</v>
      </c>
    </row>
    <row r="61" spans="1:9" ht="45">
      <c r="A61" s="19" t="s">
        <v>0</v>
      </c>
      <c r="B61" s="43" t="s">
        <v>6</v>
      </c>
      <c r="C61" s="21" t="s">
        <v>29</v>
      </c>
      <c r="D61" s="21" t="s">
        <v>2</v>
      </c>
      <c r="E61" s="20" t="s">
        <v>3</v>
      </c>
      <c r="F61" s="21" t="s">
        <v>1</v>
      </c>
      <c r="G61" s="21" t="s">
        <v>4</v>
      </c>
      <c r="H61" s="99">
        <f>SUM(G62:G66)</f>
        <v>0</v>
      </c>
      <c r="I61" s="28"/>
    </row>
    <row r="62" spans="1:9" ht="15.75">
      <c r="A62" s="18">
        <v>1</v>
      </c>
      <c r="B62" s="5"/>
      <c r="C62" s="14"/>
      <c r="D62" s="8">
        <f>IF(C62=$I$62,60,IF(C62=$I$63,20,0))</f>
        <v>0</v>
      </c>
      <c r="E62" s="11"/>
      <c r="F62" s="8">
        <f>IF(E62&gt;0,IF(E62&gt;1,(1+(E62/4)^4)^(-1/3),1),0)</f>
        <v>0</v>
      </c>
      <c r="G62" s="9">
        <f>IF(LEN(B62)&gt;0,D62*F62,0)</f>
        <v>0</v>
      </c>
      <c r="H62" s="99"/>
      <c r="I62" s="15" t="s">
        <v>30</v>
      </c>
    </row>
    <row r="63" spans="1:9" ht="15.75">
      <c r="A63" s="18">
        <v>2</v>
      </c>
      <c r="B63" s="5"/>
      <c r="C63" s="14"/>
      <c r="D63" s="8">
        <f>IF(C63=$I$62,60,IF(C63=$I$63,20,0))</f>
        <v>0</v>
      </c>
      <c r="E63" s="11"/>
      <c r="F63" s="8">
        <f>IF(E63&gt;0,IF(E63&gt;1,(1+(E63/4)^4)^(-1/3),1),0)</f>
        <v>0</v>
      </c>
      <c r="G63" s="9">
        <f>IF(LEN(B63)&gt;0,D63*F63,0)</f>
        <v>0</v>
      </c>
      <c r="H63" s="99"/>
      <c r="I63" s="15" t="s">
        <v>31</v>
      </c>
    </row>
    <row r="64" spans="1:8" ht="15.75">
      <c r="A64" s="18">
        <v>3</v>
      </c>
      <c r="B64" s="5"/>
      <c r="C64" s="14"/>
      <c r="D64" s="8">
        <f>IF(C64=$I$62,60,IF(C64=$I$63,20,0))</f>
        <v>0</v>
      </c>
      <c r="E64" s="11"/>
      <c r="F64" s="8">
        <f>IF(E64&gt;0,IF(E64&gt;1,(1+(E64/4)^4)^(-1/3),1),0)</f>
        <v>0</v>
      </c>
      <c r="G64" s="9">
        <f>IF(LEN(B64)&gt;0,D64*F64,0)</f>
        <v>0</v>
      </c>
      <c r="H64" s="99"/>
    </row>
    <row r="65" spans="1:8" ht="15.75">
      <c r="A65" s="18">
        <v>4</v>
      </c>
      <c r="B65" s="5"/>
      <c r="C65" s="14"/>
      <c r="D65" s="8">
        <f>IF(C65=$I$62,60,IF(C65=$I$63,20,0))</f>
        <v>0</v>
      </c>
      <c r="E65" s="11"/>
      <c r="F65" s="8">
        <f>IF(E65&gt;0,IF(E65&gt;1,(1+(E65/4)^4)^(-1/3),1),0)</f>
        <v>0</v>
      </c>
      <c r="G65" s="9">
        <f>IF(LEN(B65)&gt;0,D65*F65,0)</f>
        <v>0</v>
      </c>
      <c r="H65" s="99"/>
    </row>
    <row r="66" spans="1:8" ht="16.5" thickBot="1">
      <c r="A66" s="32">
        <v>5</v>
      </c>
      <c r="B66" s="36"/>
      <c r="C66" s="37"/>
      <c r="D66" s="34">
        <f>IF(C66=$I$62,60,IF(C66=$I$63,20,0))</f>
        <v>0</v>
      </c>
      <c r="E66" s="39"/>
      <c r="F66" s="34">
        <f>IF(E66&gt;0,IF(E66&gt;1,(1+(E66/4)^4)^(-1/3),1),0)</f>
        <v>0</v>
      </c>
      <c r="G66" s="38">
        <f>IF(LEN(B66)&gt;0,D66*F66,0)</f>
        <v>0</v>
      </c>
      <c r="H66" s="100"/>
    </row>
    <row r="67" ht="15.75" thickBot="1"/>
    <row r="68" spans="1:8" ht="30.75" thickBot="1">
      <c r="A68" s="120" t="s">
        <v>63</v>
      </c>
      <c r="B68" s="121"/>
      <c r="C68" s="121"/>
      <c r="D68" s="121"/>
      <c r="E68" s="121"/>
      <c r="F68" s="121"/>
      <c r="G68" s="122"/>
      <c r="H68" s="42" t="s">
        <v>10</v>
      </c>
    </row>
    <row r="69" spans="1:8" ht="31.5" customHeight="1">
      <c r="A69" s="45" t="s">
        <v>0</v>
      </c>
      <c r="B69" s="66" t="s">
        <v>7</v>
      </c>
      <c r="C69" s="123" t="s">
        <v>34</v>
      </c>
      <c r="D69" s="124"/>
      <c r="E69" s="124"/>
      <c r="F69" s="125"/>
      <c r="G69" s="61" t="s">
        <v>4</v>
      </c>
      <c r="H69" s="103">
        <f>IF(SUM(G70:G74)&lt;50,SUM(G70:G74),50)</f>
        <v>0</v>
      </c>
    </row>
    <row r="70" spans="1:8" ht="15.75">
      <c r="A70" s="22">
        <v>1</v>
      </c>
      <c r="B70" s="6"/>
      <c r="C70" s="126" t="s">
        <v>54</v>
      </c>
      <c r="D70" s="127"/>
      <c r="E70" s="127"/>
      <c r="F70" s="128"/>
      <c r="G70" s="12"/>
      <c r="H70" s="99"/>
    </row>
    <row r="71" spans="1:8" ht="15.75">
      <c r="A71" s="22">
        <v>2</v>
      </c>
      <c r="B71" s="6"/>
      <c r="C71" s="129"/>
      <c r="D71" s="130"/>
      <c r="E71" s="130"/>
      <c r="F71" s="131"/>
      <c r="G71" s="12"/>
      <c r="H71" s="99"/>
    </row>
    <row r="72" spans="1:8" ht="15.75">
      <c r="A72" s="22">
        <v>3</v>
      </c>
      <c r="B72" s="6"/>
      <c r="C72" s="129"/>
      <c r="D72" s="130"/>
      <c r="E72" s="130"/>
      <c r="F72" s="131"/>
      <c r="G72" s="12"/>
      <c r="H72" s="99"/>
    </row>
    <row r="73" spans="1:8" ht="15.75">
      <c r="A73" s="22">
        <v>4</v>
      </c>
      <c r="B73" s="6"/>
      <c r="C73" s="129"/>
      <c r="D73" s="130"/>
      <c r="E73" s="130"/>
      <c r="F73" s="131"/>
      <c r="G73" s="12"/>
      <c r="H73" s="99"/>
    </row>
    <row r="74" spans="1:8" ht="16.5" thickBot="1">
      <c r="A74" s="40">
        <v>5</v>
      </c>
      <c r="B74" s="7"/>
      <c r="C74" s="132"/>
      <c r="D74" s="133"/>
      <c r="E74" s="133"/>
      <c r="F74" s="134"/>
      <c r="G74" s="13"/>
      <c r="H74" s="100"/>
    </row>
    <row r="75" ht="15.75" thickBot="1"/>
    <row r="76" spans="1:8" ht="18" thickBot="1">
      <c r="A76" s="23"/>
      <c r="B76" s="135" t="s">
        <v>36</v>
      </c>
      <c r="C76" s="135"/>
      <c r="D76" s="135"/>
      <c r="E76" s="135"/>
      <c r="F76" s="135"/>
      <c r="G76" s="135"/>
      <c r="H76" s="41">
        <f>H7+H24+H32+H40+H50+H61+H69</f>
        <v>0</v>
      </c>
    </row>
    <row r="77" spans="1:8" ht="164.25" customHeight="1" thickBot="1">
      <c r="A77" s="15"/>
      <c r="B77" s="118" t="s">
        <v>53</v>
      </c>
      <c r="C77" s="119"/>
      <c r="D77" s="119"/>
      <c r="E77" s="119"/>
      <c r="F77" s="119"/>
      <c r="G77" s="119"/>
      <c r="H77" s="119"/>
    </row>
    <row r="78" spans="1:10" s="63" customFormat="1" ht="141" customHeight="1">
      <c r="A78" s="86" t="s">
        <v>50</v>
      </c>
      <c r="B78" s="87"/>
      <c r="C78" s="87"/>
      <c r="D78" s="87"/>
      <c r="E78" s="87"/>
      <c r="F78" s="87"/>
      <c r="G78" s="87"/>
      <c r="H78" s="87"/>
      <c r="I78" s="62"/>
      <c r="J78" s="62"/>
    </row>
    <row r="79" spans="1:10" s="63" customFormat="1" ht="31.5" customHeight="1">
      <c r="A79" s="88" t="s">
        <v>55</v>
      </c>
      <c r="B79" s="88"/>
      <c r="C79" s="88"/>
      <c r="D79" s="88"/>
      <c r="E79" s="88"/>
      <c r="F79" s="88"/>
      <c r="G79" s="88"/>
      <c r="H79" s="88"/>
      <c r="I79" s="62"/>
      <c r="J79" s="62"/>
    </row>
    <row r="80" spans="1:13" s="63" customFormat="1" ht="40.5" customHeight="1">
      <c r="A80" s="89" t="s">
        <v>56</v>
      </c>
      <c r="B80" s="90"/>
      <c r="C80" s="90"/>
      <c r="D80" s="90"/>
      <c r="E80" s="90"/>
      <c r="F80" s="90"/>
      <c r="G80" s="90"/>
      <c r="H80" s="90"/>
      <c r="I80" s="62"/>
      <c r="J80" s="62"/>
      <c r="M80" s="64"/>
    </row>
    <row r="81" spans="1:13" s="63" customFormat="1" ht="31.5" customHeight="1">
      <c r="A81" s="68" t="s">
        <v>47</v>
      </c>
      <c r="B81" s="69"/>
      <c r="C81" s="69"/>
      <c r="D81" s="69"/>
      <c r="E81" s="69"/>
      <c r="F81" s="69"/>
      <c r="G81" s="69"/>
      <c r="H81" s="69"/>
      <c r="I81" s="62"/>
      <c r="J81" s="62"/>
      <c r="M81" s="65"/>
    </row>
    <row r="82" spans="1:13" s="63" customFormat="1" ht="42.75" customHeight="1">
      <c r="A82" s="70" t="s">
        <v>48</v>
      </c>
      <c r="B82" s="70"/>
      <c r="C82" s="70"/>
      <c r="D82" s="70"/>
      <c r="E82" s="70"/>
      <c r="F82" s="70"/>
      <c r="G82" s="70"/>
      <c r="H82" s="70"/>
      <c r="I82" s="62"/>
      <c r="J82" s="62"/>
      <c r="M82" s="64"/>
    </row>
    <row r="84" spans="1:2" ht="15">
      <c r="A84" s="24"/>
      <c r="B84" s="15" t="s">
        <v>11</v>
      </c>
    </row>
    <row r="85" spans="1:2" ht="15">
      <c r="A85" s="25"/>
      <c r="B85" s="15" t="s">
        <v>12</v>
      </c>
    </row>
    <row r="86" spans="1:2" ht="15">
      <c r="A86" s="26"/>
      <c r="B86" s="15" t="s">
        <v>13</v>
      </c>
    </row>
    <row r="87" spans="1:2" ht="15.75">
      <c r="A87" s="12"/>
      <c r="B87" s="15" t="s">
        <v>14</v>
      </c>
    </row>
    <row r="89" ht="18">
      <c r="A89" s="49" t="s">
        <v>35</v>
      </c>
    </row>
  </sheetData>
  <sheetProtection password="DAA7" sheet="1" insertRows="0" deleteRows="0"/>
  <mergeCells count="81">
    <mergeCell ref="A31:G31"/>
    <mergeCell ref="E29:F29"/>
    <mergeCell ref="E26:F26"/>
    <mergeCell ref="E45:G45"/>
    <mergeCell ref="C45:D45"/>
    <mergeCell ref="D52:E52"/>
    <mergeCell ref="B34:F34"/>
    <mergeCell ref="B26:D26"/>
    <mergeCell ref="B27:D27"/>
    <mergeCell ref="B28:D28"/>
    <mergeCell ref="B29:D29"/>
    <mergeCell ref="B32:F32"/>
    <mergeCell ref="B33:F33"/>
    <mergeCell ref="C42:D42"/>
    <mergeCell ref="E40:G40"/>
    <mergeCell ref="C41:D41"/>
    <mergeCell ref="F51:G51"/>
    <mergeCell ref="F52:G52"/>
    <mergeCell ref="D51:E51"/>
    <mergeCell ref="E43:G43"/>
    <mergeCell ref="A49:G49"/>
    <mergeCell ref="C44:D44"/>
    <mergeCell ref="C43:D43"/>
    <mergeCell ref="B35:F35"/>
    <mergeCell ref="B36:F36"/>
    <mergeCell ref="A39:G39"/>
    <mergeCell ref="B37:F37"/>
    <mergeCell ref="D50:E50"/>
    <mergeCell ref="C40:D40"/>
    <mergeCell ref="E41:G41"/>
    <mergeCell ref="E42:G42"/>
    <mergeCell ref="C47:D47"/>
    <mergeCell ref="E44:G44"/>
    <mergeCell ref="E46:G46"/>
    <mergeCell ref="D56:E56"/>
    <mergeCell ref="F55:G55"/>
    <mergeCell ref="F50:G50"/>
    <mergeCell ref="D57:E57"/>
    <mergeCell ref="D53:E53"/>
    <mergeCell ref="F53:G53"/>
    <mergeCell ref="C46:D46"/>
    <mergeCell ref="A15:G15"/>
    <mergeCell ref="E24:F24"/>
    <mergeCell ref="B24:D24"/>
    <mergeCell ref="E25:F25"/>
    <mergeCell ref="A23:G23"/>
    <mergeCell ref="B77:H77"/>
    <mergeCell ref="A68:G68"/>
    <mergeCell ref="C69:F69"/>
    <mergeCell ref="C70:F74"/>
    <mergeCell ref="B76:G76"/>
    <mergeCell ref="B1:H1"/>
    <mergeCell ref="A6:G6"/>
    <mergeCell ref="A2:H2"/>
    <mergeCell ref="A3:H3"/>
    <mergeCell ref="A4:H4"/>
    <mergeCell ref="H61:H66"/>
    <mergeCell ref="D58:E58"/>
    <mergeCell ref="H32:H37"/>
    <mergeCell ref="H7:H21"/>
    <mergeCell ref="A7:G7"/>
    <mergeCell ref="E27:F27"/>
    <mergeCell ref="E28:F28"/>
    <mergeCell ref="H24:H29"/>
    <mergeCell ref="A78:H78"/>
    <mergeCell ref="A79:H79"/>
    <mergeCell ref="A80:H80"/>
    <mergeCell ref="B25:D25"/>
    <mergeCell ref="H69:H74"/>
    <mergeCell ref="D55:E55"/>
    <mergeCell ref="F56:G56"/>
    <mergeCell ref="A81:H81"/>
    <mergeCell ref="A82:H82"/>
    <mergeCell ref="E47:G47"/>
    <mergeCell ref="A60:G60"/>
    <mergeCell ref="F54:G54"/>
    <mergeCell ref="D54:E54"/>
    <mergeCell ref="F58:G58"/>
    <mergeCell ref="F57:G57"/>
    <mergeCell ref="H40:H47"/>
    <mergeCell ref="H50:H58"/>
  </mergeCells>
  <dataValidations count="8">
    <dataValidation showInputMessage="1" showErrorMessage="1" sqref="A87"/>
    <dataValidation type="list" allowBlank="1" showInputMessage="1" showErrorMessage="1" sqref="C62:C66">
      <formula1>$I$62:$I$63</formula1>
    </dataValidation>
    <dataValidation type="list" allowBlank="1" showInputMessage="1" showErrorMessage="1" sqref="C41:C47">
      <formula1>$I$41:$I$44</formula1>
    </dataValidation>
    <dataValidation type="list" allowBlank="1" showInputMessage="1" showErrorMessage="1" sqref="C51:C58">
      <formula1>$I$51:$I$55</formula1>
    </dataValidation>
    <dataValidation type="list" allowBlank="1" showInputMessage="1" showErrorMessage="1" sqref="D51:E58">
      <formula1>$J$51:$J$52</formula1>
    </dataValidation>
    <dataValidation type="list" allowBlank="1" showInputMessage="1" showErrorMessage="1" sqref="C17:C21">
      <formula1>$I$17:$I$19</formula1>
    </dataValidation>
    <dataValidation type="list" allowBlank="1" showInputMessage="1" showErrorMessage="1" sqref="C9:C13">
      <formula1>$I$9:$I$12</formula1>
    </dataValidation>
    <dataValidation type="list" allowBlank="1" showInputMessage="1" showErrorMessage="1" sqref="E25:F29">
      <formula1>$I$25:$I$26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elina</cp:lastModifiedBy>
  <cp:lastPrinted>2017-10-10T17:04:26Z</cp:lastPrinted>
  <dcterms:created xsi:type="dcterms:W3CDTF">2013-07-11T14:25:01Z</dcterms:created>
  <dcterms:modified xsi:type="dcterms:W3CDTF">2019-10-07T13:14:07Z</dcterms:modified>
  <cp:category/>
  <cp:version/>
  <cp:contentType/>
  <cp:contentStatus/>
</cp:coreProperties>
</file>